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tudent\Downloads\"/>
    </mc:Choice>
  </mc:AlternateContent>
  <bookViews>
    <workbookView xWindow="0" yWindow="0" windowWidth="20490" windowHeight="7770"/>
  </bookViews>
  <sheets>
    <sheet name="начальное 1кв." sheetId="1" r:id="rId1"/>
    <sheet name="старшее 1кв.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F43" i="2"/>
  <c r="F38" i="2"/>
  <c r="F34" i="2"/>
  <c r="F24" i="2"/>
  <c r="F22" i="2"/>
  <c r="F18" i="2"/>
  <c r="F16" i="2"/>
  <c r="F13" i="2"/>
  <c r="F10" i="2"/>
  <c r="F51" i="2" s="1"/>
  <c r="F52" i="2" s="1"/>
  <c r="F43" i="1"/>
  <c r="F42" i="1"/>
  <c r="F41" i="1"/>
  <c r="F40" i="1" s="1"/>
  <c r="F39" i="1"/>
  <c r="F38" i="1"/>
  <c r="F37" i="1"/>
  <c r="F36" i="1"/>
  <c r="F35" i="1"/>
  <c r="F34" i="1"/>
  <c r="F33" i="1" s="1"/>
  <c r="F28" i="1"/>
  <c r="F23" i="1"/>
  <c r="F22" i="1"/>
  <c r="F21" i="1" s="1"/>
  <c r="F17" i="1"/>
  <c r="F13" i="1"/>
  <c r="F47" i="1" s="1"/>
  <c r="F48" i="1" s="1"/>
</calcChain>
</file>

<file path=xl/sharedStrings.xml><?xml version="1.0" encoding="utf-8"?>
<sst xmlns="http://schemas.openxmlformats.org/spreadsheetml/2006/main" count="92" uniqueCount="65">
  <si>
    <t>Отчет НФ дополнительных мер поддержки НМОУ "Лицей №111"-"Содружество" о целевом использовании полученных средств за 1квартал 2021 г.</t>
  </si>
  <si>
    <t>Начальное звено</t>
  </si>
  <si>
    <t>Остаток средств на начало отчетного года</t>
  </si>
  <si>
    <t>Поступление средств</t>
  </si>
  <si>
    <t>Добровольные пожертвования</t>
  </si>
  <si>
    <t>Использование средств</t>
  </si>
  <si>
    <t>1. Дополнтельная образовательная деятельность</t>
  </si>
  <si>
    <t>2. Здоровье</t>
  </si>
  <si>
    <t>питьевая вода</t>
  </si>
  <si>
    <t>обслуживание кулера</t>
  </si>
  <si>
    <t>химчистка ковров, 20,2м2</t>
  </si>
  <si>
    <t>3. Социальная поддержка</t>
  </si>
  <si>
    <t>материальная помощь</t>
  </si>
  <si>
    <t>4. "Наши дети"</t>
  </si>
  <si>
    <t>5. Центр информационных ресурсов</t>
  </si>
  <si>
    <t>6. Школьная столовая</t>
  </si>
  <si>
    <t>техническое обслуживание оборудования, средства для обработки инвентаря,посуда</t>
  </si>
  <si>
    <t>7. Учебный кабинет</t>
  </si>
  <si>
    <t>жалюзи, каб.18</t>
  </si>
  <si>
    <t>жалюзи, каб.25</t>
  </si>
  <si>
    <t>ковер,каб.18</t>
  </si>
  <si>
    <t>доборный материал д/вычислительной техники</t>
  </si>
  <si>
    <t>8. Культурно-творческий центр</t>
  </si>
  <si>
    <t>День кино "Сердце Амазонии"</t>
  </si>
  <si>
    <t>научно-технический музей им.Бардина</t>
  </si>
  <si>
    <t>9. Безопасная школа</t>
  </si>
  <si>
    <t>10. Школьный двор</t>
  </si>
  <si>
    <t>11. Школьный автобус</t>
  </si>
  <si>
    <t>медицинское освидетельствование водителя</t>
  </si>
  <si>
    <t>12. Материально-техническое оснащение</t>
  </si>
  <si>
    <t>санитарно-гигиеническое оснащение лицея</t>
  </si>
  <si>
    <t>канцелярские принадлежности</t>
  </si>
  <si>
    <t>материалы и предметы для текущих хоз.нужд</t>
  </si>
  <si>
    <t>расходы на обслуживание орг.техники и мультимедиа</t>
  </si>
  <si>
    <t>13. Расходы на содержание аппарата, в т.ч.</t>
  </si>
  <si>
    <t>расходы, связанные с оплатой труда  (включая начисления)</t>
  </si>
  <si>
    <t>договоры (включая начисления)</t>
  </si>
  <si>
    <t>14. Услуги</t>
  </si>
  <si>
    <t>банковские</t>
  </si>
  <si>
    <t>утилизация ртутьсодержащих устройств</t>
  </si>
  <si>
    <t>15. Прочие</t>
  </si>
  <si>
    <t>Всего использовано средств:</t>
  </si>
  <si>
    <t>Остаток средств на конец 1 квартала 2021г.:</t>
  </si>
  <si>
    <t>Отчет НФ дополнительных мер поддержки НМОУ "Лицей №111"-"Содружество" о целевом использовании полученных средств за 1 квартал 2021 г.</t>
  </si>
  <si>
    <t>Старшее звено</t>
  </si>
  <si>
    <t>Остаток средств на начало отчетного периода</t>
  </si>
  <si>
    <t>Организационный взнос "Всероссийский конкурс организаций "Лидеры Отрасли.РФ"</t>
  </si>
  <si>
    <t>Авиа услуги Новокузнецк-Санкт-Петербург-Новокузнецк, Чичкань Г.П.. Международный методический форум "Методика в образовании. Реальность будущего"</t>
  </si>
  <si>
    <t>награждение победителей конкурса-смотра стоя и песни, посвященный Дню Защитников Отечества</t>
  </si>
  <si>
    <t>награждение участников праздничного концерта "Весенний звездопад"</t>
  </si>
  <si>
    <t>техническое обслуживание оборудования, средства для обработки инвентаря, приобретение посуды</t>
  </si>
  <si>
    <t>стол 2-х мест.6шт+1-мест.4шт+стул 16шт.+стол и кресло учит.,каб.307</t>
  </si>
  <si>
    <t>проектор,каб. 206</t>
  </si>
  <si>
    <t>проектор,каб. 203</t>
  </si>
  <si>
    <t>проектор,каб. 208</t>
  </si>
  <si>
    <t>компьютер, каб.207</t>
  </si>
  <si>
    <t>компьютер, каб.304</t>
  </si>
  <si>
    <t>доборный материал для вычислительной и т.д. техники</t>
  </si>
  <si>
    <t>подручные средства д/уроков</t>
  </si>
  <si>
    <t>утилизация ртутьсодержащих устройств, 411шт.</t>
  </si>
  <si>
    <t>расходы на обслуживание орг.техники</t>
  </si>
  <si>
    <t>договора (включая начисления)</t>
  </si>
  <si>
    <t>химчистки (стирка тюли и портьер) актовый зал 81,9м2</t>
  </si>
  <si>
    <t>полиграфические</t>
  </si>
  <si>
    <t>Остаток средств на конец 1квартала 2021г.: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</si>
</sst>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3" fontId="6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15" workbookViewId="0">
      <selection activeCell="M31" sqref="M31"/>
    </sheetView>
  </sheetViews>
  <sheetFormatPr defaultRowHeight="12.75" x14ac:dyDescent="0.2"/>
  <cols>
    <col min="5" max="5" width="27.28515625" customWidth="1"/>
    <col min="7" max="7" width="10.85546875" customWidth="1"/>
  </cols>
  <sheetData>
    <row r="1" spans="1:7" ht="2.25" hidden="1" customHeight="1" x14ac:dyDescent="0.2"/>
    <row r="2" spans="1:7" ht="12.75" hidden="1" customHeight="1" x14ac:dyDescent="0.2"/>
    <row r="3" spans="1:7" ht="8.25" customHeight="1" x14ac:dyDescent="0.2">
      <c r="A3" s="1" t="s">
        <v>0</v>
      </c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ht="18" customHeight="1" x14ac:dyDescent="0.2">
      <c r="A6" s="1"/>
      <c r="B6" s="1"/>
      <c r="C6" s="1"/>
      <c r="D6" s="1"/>
      <c r="E6" s="1"/>
      <c r="F6" s="1"/>
      <c r="G6" s="1"/>
    </row>
    <row r="7" spans="1:7" s="4" customFormat="1" ht="12.75" customHeight="1" x14ac:dyDescent="0.2">
      <c r="A7" s="2" t="s">
        <v>1</v>
      </c>
      <c r="B7" s="3"/>
    </row>
    <row r="8" spans="1:7" s="4" customFormat="1" x14ac:dyDescent="0.2">
      <c r="A8" s="5" t="s">
        <v>2</v>
      </c>
      <c r="B8" s="5"/>
      <c r="C8" s="5"/>
      <c r="D8" s="5"/>
      <c r="E8" s="5"/>
      <c r="F8" s="6">
        <v>757496.31</v>
      </c>
      <c r="G8" s="6"/>
    </row>
    <row r="9" spans="1:7" s="4" customFormat="1" x14ac:dyDescent="0.2">
      <c r="A9" s="7" t="s">
        <v>3</v>
      </c>
      <c r="B9" s="7"/>
      <c r="C9" s="7"/>
      <c r="D9" s="7"/>
      <c r="E9" s="7"/>
      <c r="F9" s="8"/>
      <c r="G9" s="8"/>
    </row>
    <row r="10" spans="1:7" s="4" customFormat="1" x14ac:dyDescent="0.2">
      <c r="A10" s="5" t="s">
        <v>4</v>
      </c>
      <c r="B10" s="5"/>
      <c r="C10" s="5"/>
      <c r="D10" s="5"/>
      <c r="E10" s="5"/>
      <c r="F10" s="6">
        <v>795450</v>
      </c>
      <c r="G10" s="6"/>
    </row>
    <row r="11" spans="1:7" s="4" customFormat="1" x14ac:dyDescent="0.2">
      <c r="A11" s="7" t="s">
        <v>5</v>
      </c>
      <c r="B11" s="7"/>
      <c r="C11" s="7"/>
      <c r="D11" s="7"/>
      <c r="E11" s="7"/>
      <c r="F11" s="8"/>
      <c r="G11" s="8"/>
    </row>
    <row r="12" spans="1:7" s="4" customFormat="1" x14ac:dyDescent="0.2">
      <c r="A12" s="9" t="s">
        <v>6</v>
      </c>
      <c r="B12" s="10"/>
      <c r="C12" s="10"/>
      <c r="D12" s="10"/>
      <c r="E12" s="11"/>
      <c r="F12" s="6">
        <v>0</v>
      </c>
      <c r="G12" s="6"/>
    </row>
    <row r="13" spans="1:7" s="4" customFormat="1" x14ac:dyDescent="0.2">
      <c r="A13" s="9" t="s">
        <v>7</v>
      </c>
      <c r="B13" s="10"/>
      <c r="C13" s="10"/>
      <c r="D13" s="10"/>
      <c r="E13" s="11"/>
      <c r="F13" s="6">
        <f>F14+F15+F16</f>
        <v>24862</v>
      </c>
      <c r="G13" s="6"/>
    </row>
    <row r="14" spans="1:7" s="4" customFormat="1" x14ac:dyDescent="0.2">
      <c r="A14" s="12" t="s">
        <v>8</v>
      </c>
      <c r="B14" s="13"/>
      <c r="C14" s="13"/>
      <c r="D14" s="13"/>
      <c r="E14" s="14"/>
      <c r="F14" s="8">
        <v>21040</v>
      </c>
      <c r="G14" s="8"/>
    </row>
    <row r="15" spans="1:7" s="4" customFormat="1" x14ac:dyDescent="0.2">
      <c r="A15" s="15" t="s">
        <v>9</v>
      </c>
      <c r="B15" s="16"/>
      <c r="C15" s="16"/>
      <c r="D15" s="16"/>
      <c r="E15" s="17"/>
      <c r="F15" s="18">
        <v>1600</v>
      </c>
      <c r="G15" s="19"/>
    </row>
    <row r="16" spans="1:7" s="4" customFormat="1" x14ac:dyDescent="0.2">
      <c r="A16" s="20" t="s">
        <v>10</v>
      </c>
      <c r="B16" s="21"/>
      <c r="C16" s="21"/>
      <c r="D16" s="21"/>
      <c r="E16" s="22"/>
      <c r="F16" s="18">
        <v>2222</v>
      </c>
      <c r="G16" s="19"/>
    </row>
    <row r="17" spans="1:7" s="4" customFormat="1" x14ac:dyDescent="0.2">
      <c r="A17" s="9" t="s">
        <v>11</v>
      </c>
      <c r="B17" s="10"/>
      <c r="C17" s="10"/>
      <c r="D17" s="10"/>
      <c r="E17" s="11"/>
      <c r="F17" s="6">
        <f>F18</f>
        <v>187723</v>
      </c>
      <c r="G17" s="6"/>
    </row>
    <row r="18" spans="1:7" s="4" customFormat="1" x14ac:dyDescent="0.2">
      <c r="A18" s="12" t="s">
        <v>12</v>
      </c>
      <c r="B18" s="13"/>
      <c r="C18" s="13"/>
      <c r="D18" s="13"/>
      <c r="E18" s="14"/>
      <c r="F18" s="8">
        <v>187723</v>
      </c>
      <c r="G18" s="8"/>
    </row>
    <row r="19" spans="1:7" s="4" customFormat="1" x14ac:dyDescent="0.2">
      <c r="A19" s="9" t="s">
        <v>13</v>
      </c>
      <c r="B19" s="10"/>
      <c r="C19" s="10"/>
      <c r="D19" s="10"/>
      <c r="E19" s="11"/>
      <c r="F19" s="6">
        <v>0</v>
      </c>
      <c r="G19" s="6"/>
    </row>
    <row r="20" spans="1:7" s="4" customFormat="1" x14ac:dyDescent="0.2">
      <c r="A20" s="9" t="s">
        <v>14</v>
      </c>
      <c r="B20" s="10"/>
      <c r="C20" s="10"/>
      <c r="D20" s="10"/>
      <c r="E20" s="11"/>
      <c r="F20" s="6">
        <v>0</v>
      </c>
      <c r="G20" s="6"/>
    </row>
    <row r="21" spans="1:7" s="4" customFormat="1" x14ac:dyDescent="0.2">
      <c r="A21" s="9" t="s">
        <v>15</v>
      </c>
      <c r="B21" s="10"/>
      <c r="C21" s="10"/>
      <c r="D21" s="10"/>
      <c r="E21" s="11"/>
      <c r="F21" s="6">
        <f>F22</f>
        <v>84833.94</v>
      </c>
      <c r="G21" s="6"/>
    </row>
    <row r="22" spans="1:7" s="4" customFormat="1" ht="24" customHeight="1" x14ac:dyDescent="0.2">
      <c r="A22" s="23" t="s">
        <v>16</v>
      </c>
      <c r="B22" s="24"/>
      <c r="C22" s="24"/>
      <c r="D22" s="24"/>
      <c r="E22" s="25"/>
      <c r="F22" s="8">
        <f>83835.42+374.52+624</f>
        <v>84833.94</v>
      </c>
      <c r="G22" s="8"/>
    </row>
    <row r="23" spans="1:7" s="4" customFormat="1" x14ac:dyDescent="0.2">
      <c r="A23" s="9" t="s">
        <v>17</v>
      </c>
      <c r="B23" s="10"/>
      <c r="C23" s="10"/>
      <c r="D23" s="10"/>
      <c r="E23" s="11"/>
      <c r="F23" s="6">
        <f>F24+F25+F26+F27</f>
        <v>51991</v>
      </c>
      <c r="G23" s="6"/>
    </row>
    <row r="24" spans="1:7" s="4" customFormat="1" x14ac:dyDescent="0.2">
      <c r="A24" s="20" t="s">
        <v>18</v>
      </c>
      <c r="B24" s="21"/>
      <c r="C24" s="21"/>
      <c r="D24" s="21"/>
      <c r="E24" s="22"/>
      <c r="F24" s="18">
        <v>16157</v>
      </c>
      <c r="G24" s="19"/>
    </row>
    <row r="25" spans="1:7" s="4" customFormat="1" x14ac:dyDescent="0.2">
      <c r="A25" s="20" t="s">
        <v>19</v>
      </c>
      <c r="B25" s="21"/>
      <c r="C25" s="21"/>
      <c r="D25" s="21"/>
      <c r="E25" s="22"/>
      <c r="F25" s="18">
        <v>25444</v>
      </c>
      <c r="G25" s="19"/>
    </row>
    <row r="26" spans="1:7" s="4" customFormat="1" x14ac:dyDescent="0.2">
      <c r="A26" s="20" t="s">
        <v>20</v>
      </c>
      <c r="B26" s="21"/>
      <c r="C26" s="21"/>
      <c r="D26" s="21"/>
      <c r="E26" s="22"/>
      <c r="F26" s="18">
        <v>5990</v>
      </c>
      <c r="G26" s="19"/>
    </row>
    <row r="27" spans="1:7" s="4" customFormat="1" x14ac:dyDescent="0.2">
      <c r="A27" s="12" t="s">
        <v>21</v>
      </c>
      <c r="B27" s="13"/>
      <c r="C27" s="13"/>
      <c r="D27" s="13"/>
      <c r="E27" s="14"/>
      <c r="F27" s="18">
        <v>4400</v>
      </c>
      <c r="G27" s="19"/>
    </row>
    <row r="28" spans="1:7" s="4" customFormat="1" x14ac:dyDescent="0.2">
      <c r="A28" s="9" t="s">
        <v>22</v>
      </c>
      <c r="B28" s="10"/>
      <c r="C28" s="10"/>
      <c r="D28" s="10"/>
      <c r="E28" s="11"/>
      <c r="F28" s="6">
        <f>F29+F30</f>
        <v>37250</v>
      </c>
      <c r="G28" s="6"/>
    </row>
    <row r="29" spans="1:7" s="4" customFormat="1" x14ac:dyDescent="0.2">
      <c r="A29" s="20" t="s">
        <v>23</v>
      </c>
      <c r="B29" s="21"/>
      <c r="C29" s="21"/>
      <c r="D29" s="21"/>
      <c r="E29" s="22"/>
      <c r="F29" s="18">
        <v>34600</v>
      </c>
      <c r="G29" s="19"/>
    </row>
    <row r="30" spans="1:7" s="4" customFormat="1" x14ac:dyDescent="0.2">
      <c r="A30" s="20" t="s">
        <v>24</v>
      </c>
      <c r="B30" s="21"/>
      <c r="C30" s="21"/>
      <c r="D30" s="21"/>
      <c r="E30" s="22"/>
      <c r="F30" s="18">
        <v>2650</v>
      </c>
      <c r="G30" s="19"/>
    </row>
    <row r="31" spans="1:7" s="4" customFormat="1" x14ac:dyDescent="0.2">
      <c r="A31" s="9" t="s">
        <v>25</v>
      </c>
      <c r="B31" s="10"/>
      <c r="C31" s="10"/>
      <c r="D31" s="10"/>
      <c r="E31" s="11"/>
      <c r="F31" s="26">
        <v>0</v>
      </c>
      <c r="G31" s="27"/>
    </row>
    <row r="32" spans="1:7" s="4" customFormat="1" x14ac:dyDescent="0.2">
      <c r="A32" s="9" t="s">
        <v>26</v>
      </c>
      <c r="B32" s="10"/>
      <c r="C32" s="10"/>
      <c r="D32" s="10"/>
      <c r="E32" s="11"/>
      <c r="F32" s="26">
        <v>0</v>
      </c>
      <c r="G32" s="27"/>
    </row>
    <row r="33" spans="1:7" s="4" customFormat="1" x14ac:dyDescent="0.2">
      <c r="A33" s="9" t="s">
        <v>27</v>
      </c>
      <c r="B33" s="10"/>
      <c r="C33" s="10"/>
      <c r="D33" s="10"/>
      <c r="E33" s="11"/>
      <c r="F33" s="6">
        <f>F34</f>
        <v>2458.5</v>
      </c>
      <c r="G33" s="6"/>
    </row>
    <row r="34" spans="1:7" s="4" customFormat="1" x14ac:dyDescent="0.2">
      <c r="A34" s="28" t="s">
        <v>28</v>
      </c>
      <c r="B34" s="28"/>
      <c r="C34" s="28"/>
      <c r="D34" s="28"/>
      <c r="E34" s="28"/>
      <c r="F34" s="8">
        <f>1884.85+573.65</f>
        <v>2458.5</v>
      </c>
      <c r="G34" s="8"/>
    </row>
    <row r="35" spans="1:7" s="4" customFormat="1" x14ac:dyDescent="0.2">
      <c r="A35" s="9" t="s">
        <v>29</v>
      </c>
      <c r="B35" s="10"/>
      <c r="C35" s="10"/>
      <c r="D35" s="10"/>
      <c r="E35" s="11"/>
      <c r="F35" s="6">
        <f>F36+F37+F38+F39</f>
        <v>79661.16</v>
      </c>
      <c r="G35" s="6"/>
    </row>
    <row r="36" spans="1:7" s="4" customFormat="1" x14ac:dyDescent="0.2">
      <c r="A36" s="28" t="s">
        <v>30</v>
      </c>
      <c r="B36" s="28"/>
      <c r="C36" s="28"/>
      <c r="D36" s="28"/>
      <c r="E36" s="28"/>
      <c r="F36" s="8">
        <f>3468.32</f>
        <v>3468.32</v>
      </c>
      <c r="G36" s="8"/>
    </row>
    <row r="37" spans="1:7" s="4" customFormat="1" x14ac:dyDescent="0.2">
      <c r="A37" s="28" t="s">
        <v>31</v>
      </c>
      <c r="B37" s="28"/>
      <c r="C37" s="28"/>
      <c r="D37" s="28"/>
      <c r="E37" s="28"/>
      <c r="F37" s="8">
        <f>11656.8+370</f>
        <v>12026.8</v>
      </c>
      <c r="G37" s="8"/>
    </row>
    <row r="38" spans="1:7" s="4" customFormat="1" x14ac:dyDescent="0.2">
      <c r="A38" s="28" t="s">
        <v>32</v>
      </c>
      <c r="B38" s="28"/>
      <c r="C38" s="28"/>
      <c r="D38" s="28"/>
      <c r="E38" s="28"/>
      <c r="F38" s="8">
        <f>24631.04</f>
        <v>24631.040000000001</v>
      </c>
      <c r="G38" s="8"/>
    </row>
    <row r="39" spans="1:7" s="4" customFormat="1" x14ac:dyDescent="0.2">
      <c r="A39" s="28" t="s">
        <v>33</v>
      </c>
      <c r="B39" s="28"/>
      <c r="C39" s="28"/>
      <c r="D39" s="28"/>
      <c r="E39" s="28"/>
      <c r="F39" s="8">
        <f>39535</f>
        <v>39535</v>
      </c>
      <c r="G39" s="8"/>
    </row>
    <row r="40" spans="1:7" s="4" customFormat="1" x14ac:dyDescent="0.2">
      <c r="A40" s="9" t="s">
        <v>34</v>
      </c>
      <c r="B40" s="10"/>
      <c r="C40" s="10"/>
      <c r="D40" s="10"/>
      <c r="E40" s="11"/>
      <c r="F40" s="6">
        <f>F41+F42</f>
        <v>182505.91999999998</v>
      </c>
      <c r="G40" s="6"/>
    </row>
    <row r="41" spans="1:7" s="4" customFormat="1" x14ac:dyDescent="0.2">
      <c r="A41" s="23" t="s">
        <v>35</v>
      </c>
      <c r="B41" s="24"/>
      <c r="C41" s="24"/>
      <c r="D41" s="24"/>
      <c r="E41" s="25"/>
      <c r="F41" s="8">
        <f>33800+67.6+980.2+7436+1723.8</f>
        <v>44007.6</v>
      </c>
      <c r="G41" s="8"/>
    </row>
    <row r="42" spans="1:7" s="4" customFormat="1" ht="12.75" customHeight="1" x14ac:dyDescent="0.2">
      <c r="A42" s="23" t="s">
        <v>36</v>
      </c>
      <c r="B42" s="24"/>
      <c r="C42" s="24"/>
      <c r="D42" s="24"/>
      <c r="E42" s="25"/>
      <c r="F42" s="18">
        <f>108968+23972.96+5557.36</f>
        <v>138498.31999999998</v>
      </c>
      <c r="G42" s="19"/>
    </row>
    <row r="43" spans="1:7" s="4" customFormat="1" x14ac:dyDescent="0.2">
      <c r="A43" s="9" t="s">
        <v>37</v>
      </c>
      <c r="B43" s="29"/>
      <c r="C43" s="29"/>
      <c r="D43" s="29"/>
      <c r="E43" s="30"/>
      <c r="F43" s="6">
        <f>F44+F45</f>
        <v>25771.79</v>
      </c>
      <c r="G43" s="6"/>
    </row>
    <row r="44" spans="1:7" s="4" customFormat="1" x14ac:dyDescent="0.2">
      <c r="A44" s="28" t="s">
        <v>38</v>
      </c>
      <c r="B44" s="28"/>
      <c r="C44" s="28"/>
      <c r="D44" s="28"/>
      <c r="E44" s="28"/>
      <c r="F44" s="8">
        <v>18373.79</v>
      </c>
      <c r="G44" s="8"/>
    </row>
    <row r="45" spans="1:7" s="4" customFormat="1" x14ac:dyDescent="0.2">
      <c r="A45" s="12" t="s">
        <v>39</v>
      </c>
      <c r="B45" s="16"/>
      <c r="C45" s="16"/>
      <c r="D45" s="16"/>
      <c r="E45" s="17"/>
      <c r="F45" s="18">
        <v>7398</v>
      </c>
      <c r="G45" s="19"/>
    </row>
    <row r="46" spans="1:7" s="4" customFormat="1" x14ac:dyDescent="0.2">
      <c r="A46" s="9" t="s">
        <v>40</v>
      </c>
      <c r="B46" s="10"/>
      <c r="C46" s="10"/>
      <c r="D46" s="10"/>
      <c r="E46" s="11"/>
      <c r="F46" s="6">
        <v>0</v>
      </c>
      <c r="G46" s="6"/>
    </row>
    <row r="47" spans="1:7" s="4" customFormat="1" x14ac:dyDescent="0.2">
      <c r="A47" s="9" t="s">
        <v>41</v>
      </c>
      <c r="B47" s="10"/>
      <c r="C47" s="10"/>
      <c r="D47" s="10"/>
      <c r="E47" s="11"/>
      <c r="F47" s="6">
        <f>F12+F13+F17+F21+F23+F28+F31+F33+F35+F40+F43</f>
        <v>677057.31</v>
      </c>
      <c r="G47" s="6"/>
    </row>
    <row r="48" spans="1:7" s="4" customFormat="1" x14ac:dyDescent="0.2">
      <c r="A48" s="9" t="s">
        <v>42</v>
      </c>
      <c r="B48" s="10"/>
      <c r="C48" s="10"/>
      <c r="D48" s="10"/>
      <c r="E48" s="11"/>
      <c r="F48" s="6">
        <f>F8+F10+-F47</f>
        <v>875889</v>
      </c>
      <c r="G48" s="6"/>
    </row>
  </sheetData>
  <mergeCells count="83">
    <mergeCell ref="A47:E47"/>
    <mergeCell ref="F47:G47"/>
    <mergeCell ref="A48:E48"/>
    <mergeCell ref="F48:G48"/>
    <mergeCell ref="A44:E44"/>
    <mergeCell ref="F44:G44"/>
    <mergeCell ref="A45:E45"/>
    <mergeCell ref="F45:G45"/>
    <mergeCell ref="A46:E46"/>
    <mergeCell ref="F46:G46"/>
    <mergeCell ref="A41:E41"/>
    <mergeCell ref="F41:G41"/>
    <mergeCell ref="A42:E42"/>
    <mergeCell ref="F42:G42"/>
    <mergeCell ref="A43:E43"/>
    <mergeCell ref="F43:G43"/>
    <mergeCell ref="A38:E38"/>
    <mergeCell ref="F38:G38"/>
    <mergeCell ref="A39:E39"/>
    <mergeCell ref="F39:G39"/>
    <mergeCell ref="A40:E40"/>
    <mergeCell ref="F40:G40"/>
    <mergeCell ref="A35:E35"/>
    <mergeCell ref="F35:G35"/>
    <mergeCell ref="A36:E36"/>
    <mergeCell ref="F36:G36"/>
    <mergeCell ref="A37:E37"/>
    <mergeCell ref="F37:G37"/>
    <mergeCell ref="A32:E32"/>
    <mergeCell ref="F32:G32"/>
    <mergeCell ref="A33:E33"/>
    <mergeCell ref="F33:G33"/>
    <mergeCell ref="A34:E34"/>
    <mergeCell ref="F34:G34"/>
    <mergeCell ref="A29:E29"/>
    <mergeCell ref="F29:G29"/>
    <mergeCell ref="A30:E30"/>
    <mergeCell ref="F30:G30"/>
    <mergeCell ref="A31:E31"/>
    <mergeCell ref="F31:G31"/>
    <mergeCell ref="A26:E26"/>
    <mergeCell ref="F26:G26"/>
    <mergeCell ref="A27:E27"/>
    <mergeCell ref="F27:G27"/>
    <mergeCell ref="A28:E28"/>
    <mergeCell ref="F28:G28"/>
    <mergeCell ref="A23:E23"/>
    <mergeCell ref="F23:G23"/>
    <mergeCell ref="A24:E24"/>
    <mergeCell ref="F24:G24"/>
    <mergeCell ref="A25:E25"/>
    <mergeCell ref="F25:G25"/>
    <mergeCell ref="A20:E20"/>
    <mergeCell ref="F20:G20"/>
    <mergeCell ref="A21:E21"/>
    <mergeCell ref="F21:G21"/>
    <mergeCell ref="A22:E22"/>
    <mergeCell ref="F22:G22"/>
    <mergeCell ref="A17:E17"/>
    <mergeCell ref="F17:G17"/>
    <mergeCell ref="A18:E18"/>
    <mergeCell ref="F18:G18"/>
    <mergeCell ref="A19:E19"/>
    <mergeCell ref="F19:G19"/>
    <mergeCell ref="A14:E14"/>
    <mergeCell ref="F14:G14"/>
    <mergeCell ref="A15:E15"/>
    <mergeCell ref="F15:G15"/>
    <mergeCell ref="A16:E16"/>
    <mergeCell ref="F16:G16"/>
    <mergeCell ref="A11:E11"/>
    <mergeCell ref="F11:G11"/>
    <mergeCell ref="A12:E12"/>
    <mergeCell ref="F12:G12"/>
    <mergeCell ref="A13:E13"/>
    <mergeCell ref="F13:G13"/>
    <mergeCell ref="A3:G6"/>
    <mergeCell ref="A8:E8"/>
    <mergeCell ref="F8:G8"/>
    <mergeCell ref="A9:E9"/>
    <mergeCell ref="F9:G9"/>
    <mergeCell ref="A10:E10"/>
    <mergeCell ref="F10:G10"/>
  </mergeCells>
  <pageMargins left="0.74803149606299213" right="0.74803149606299213" top="0" bottom="0" header="0.15748031496062992" footer="0.1574803149606299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M31" sqref="M31"/>
    </sheetView>
  </sheetViews>
  <sheetFormatPr defaultRowHeight="12.75" x14ac:dyDescent="0.2"/>
  <cols>
    <col min="5" max="5" width="24.5703125" customWidth="1"/>
    <col min="7" max="7" width="12.7109375" customWidth="1"/>
  </cols>
  <sheetData>
    <row r="1" spans="1:7" ht="12.75" customHeight="1" x14ac:dyDescent="0.2">
      <c r="A1" s="1" t="s">
        <v>43</v>
      </c>
      <c r="B1" s="1"/>
      <c r="C1" s="1"/>
      <c r="D1" s="1"/>
      <c r="E1" s="1"/>
      <c r="F1" s="1"/>
      <c r="G1" s="1"/>
    </row>
    <row r="2" spans="1:7" ht="12.75" customHeight="1" x14ac:dyDescent="0.2">
      <c r="A2" s="1"/>
      <c r="B2" s="1"/>
      <c r="C2" s="1"/>
      <c r="D2" s="1"/>
      <c r="E2" s="1"/>
      <c r="F2" s="1"/>
      <c r="G2" s="1"/>
    </row>
    <row r="3" spans="1:7" ht="15" customHeight="1" x14ac:dyDescent="0.2">
      <c r="A3" s="1"/>
      <c r="B3" s="1"/>
      <c r="C3" s="1"/>
      <c r="D3" s="1"/>
      <c r="E3" s="1"/>
      <c r="F3" s="1"/>
      <c r="G3" s="1"/>
    </row>
    <row r="4" spans="1:7" ht="10.5" customHeight="1" x14ac:dyDescent="0.2">
      <c r="A4" s="1"/>
      <c r="B4" s="1"/>
      <c r="C4" s="1"/>
      <c r="D4" s="1"/>
      <c r="E4" s="1"/>
      <c r="F4" s="1"/>
      <c r="G4" s="1"/>
    </row>
    <row r="5" spans="1:7" ht="12" customHeight="1" x14ac:dyDescent="0.2">
      <c r="A5" s="3" t="s">
        <v>44</v>
      </c>
    </row>
    <row r="6" spans="1:7" x14ac:dyDescent="0.2">
      <c r="A6" s="5" t="s">
        <v>45</v>
      </c>
      <c r="B6" s="5"/>
      <c r="C6" s="5"/>
      <c r="D6" s="5"/>
      <c r="E6" s="5"/>
      <c r="F6" s="6">
        <v>362698</v>
      </c>
      <c r="G6" s="6"/>
    </row>
    <row r="7" spans="1:7" x14ac:dyDescent="0.2">
      <c r="A7" s="7" t="s">
        <v>3</v>
      </c>
      <c r="B7" s="7"/>
      <c r="C7" s="7"/>
      <c r="D7" s="7"/>
      <c r="E7" s="7"/>
      <c r="F7" s="31"/>
      <c r="G7" s="31"/>
    </row>
    <row r="8" spans="1:7" x14ac:dyDescent="0.2">
      <c r="A8" s="32" t="s">
        <v>4</v>
      </c>
      <c r="B8" s="32"/>
      <c r="C8" s="32"/>
      <c r="D8" s="32"/>
      <c r="E8" s="32"/>
      <c r="F8" s="6">
        <v>732100</v>
      </c>
      <c r="G8" s="6"/>
    </row>
    <row r="9" spans="1:7" x14ac:dyDescent="0.2">
      <c r="A9" s="7" t="s">
        <v>5</v>
      </c>
      <c r="B9" s="7"/>
      <c r="C9" s="7"/>
      <c r="D9" s="7"/>
      <c r="E9" s="7"/>
      <c r="F9" s="31"/>
      <c r="G9" s="31"/>
    </row>
    <row r="10" spans="1:7" x14ac:dyDescent="0.2">
      <c r="A10" s="9" t="s">
        <v>6</v>
      </c>
      <c r="B10" s="10"/>
      <c r="C10" s="10"/>
      <c r="D10" s="10"/>
      <c r="E10" s="11"/>
      <c r="F10" s="6">
        <f>F11+F12</f>
        <v>25479</v>
      </c>
      <c r="G10" s="6"/>
    </row>
    <row r="11" spans="1:7" ht="27" customHeight="1" x14ac:dyDescent="0.2">
      <c r="A11" s="33" t="s">
        <v>46</v>
      </c>
      <c r="B11" s="34"/>
      <c r="C11" s="34"/>
      <c r="D11" s="34"/>
      <c r="E11" s="35"/>
      <c r="F11" s="18">
        <v>8000</v>
      </c>
      <c r="G11" s="19"/>
    </row>
    <row r="12" spans="1:7" ht="38.25" customHeight="1" x14ac:dyDescent="0.2">
      <c r="A12" s="33" t="s">
        <v>47</v>
      </c>
      <c r="B12" s="34"/>
      <c r="C12" s="34"/>
      <c r="D12" s="34"/>
      <c r="E12" s="35"/>
      <c r="F12" s="18">
        <v>17479</v>
      </c>
      <c r="G12" s="19"/>
    </row>
    <row r="13" spans="1:7" x14ac:dyDescent="0.2">
      <c r="A13" s="9" t="s">
        <v>7</v>
      </c>
      <c r="B13" s="10"/>
      <c r="C13" s="10"/>
      <c r="D13" s="10"/>
      <c r="E13" s="11"/>
      <c r="F13" s="6">
        <f>F14+F15</f>
        <v>38650</v>
      </c>
      <c r="G13" s="6"/>
    </row>
    <row r="14" spans="1:7" x14ac:dyDescent="0.2">
      <c r="A14" s="15" t="s">
        <v>8</v>
      </c>
      <c r="B14" s="16"/>
      <c r="C14" s="16"/>
      <c r="D14" s="16"/>
      <c r="E14" s="17"/>
      <c r="F14" s="36">
        <v>36250</v>
      </c>
      <c r="G14" s="36"/>
    </row>
    <row r="15" spans="1:7" x14ac:dyDescent="0.2">
      <c r="A15" s="15" t="s">
        <v>9</v>
      </c>
      <c r="B15" s="16"/>
      <c r="C15" s="16"/>
      <c r="D15" s="16"/>
      <c r="E15" s="17"/>
      <c r="F15" s="37">
        <v>2400</v>
      </c>
      <c r="G15" s="38"/>
    </row>
    <row r="16" spans="1:7" x14ac:dyDescent="0.2">
      <c r="A16" s="9" t="s">
        <v>11</v>
      </c>
      <c r="B16" s="10"/>
      <c r="C16" s="10"/>
      <c r="D16" s="10"/>
      <c r="E16" s="11"/>
      <c r="F16" s="6">
        <f>F17</f>
        <v>158100</v>
      </c>
      <c r="G16" s="6"/>
    </row>
    <row r="17" spans="1:7" x14ac:dyDescent="0.2">
      <c r="A17" s="15" t="s">
        <v>12</v>
      </c>
      <c r="B17" s="16"/>
      <c r="C17" s="16"/>
      <c r="D17" s="16"/>
      <c r="E17" s="17"/>
      <c r="F17" s="36">
        <v>158100</v>
      </c>
      <c r="G17" s="36"/>
    </row>
    <row r="18" spans="1:7" x14ac:dyDescent="0.2">
      <c r="A18" s="9" t="s">
        <v>13</v>
      </c>
      <c r="B18" s="10"/>
      <c r="C18" s="10"/>
      <c r="D18" s="10"/>
      <c r="E18" s="11"/>
      <c r="F18" s="6">
        <f>F19+F20</f>
        <v>5352</v>
      </c>
      <c r="G18" s="6"/>
    </row>
    <row r="19" spans="1:7" ht="24.75" customHeight="1" x14ac:dyDescent="0.2">
      <c r="A19" s="33" t="s">
        <v>48</v>
      </c>
      <c r="B19" s="34"/>
      <c r="C19" s="34"/>
      <c r="D19" s="34"/>
      <c r="E19" s="35"/>
      <c r="F19" s="18">
        <v>3200</v>
      </c>
      <c r="G19" s="19"/>
    </row>
    <row r="20" spans="1:7" ht="16.5" customHeight="1" x14ac:dyDescent="0.2">
      <c r="A20" s="20" t="s">
        <v>49</v>
      </c>
      <c r="B20" s="21"/>
      <c r="C20" s="21"/>
      <c r="D20" s="21"/>
      <c r="E20" s="22"/>
      <c r="F20" s="18">
        <v>2152</v>
      </c>
      <c r="G20" s="19"/>
    </row>
    <row r="21" spans="1:7" x14ac:dyDescent="0.2">
      <c r="A21" s="9" t="s">
        <v>14</v>
      </c>
      <c r="B21" s="10"/>
      <c r="C21" s="10"/>
      <c r="D21" s="10"/>
      <c r="E21" s="11"/>
      <c r="F21" s="6">
        <v>0</v>
      </c>
      <c r="G21" s="6"/>
    </row>
    <row r="22" spans="1:7" x14ac:dyDescent="0.2">
      <c r="A22" s="9" t="s">
        <v>15</v>
      </c>
      <c r="B22" s="10"/>
      <c r="C22" s="10"/>
      <c r="D22" s="10"/>
      <c r="E22" s="11"/>
      <c r="F22" s="6">
        <f>F23</f>
        <v>17758</v>
      </c>
      <c r="G22" s="6"/>
    </row>
    <row r="23" spans="1:7" ht="25.5" customHeight="1" x14ac:dyDescent="0.2">
      <c r="A23" s="39" t="s">
        <v>50</v>
      </c>
      <c r="B23" s="40"/>
      <c r="C23" s="40"/>
      <c r="D23" s="40"/>
      <c r="E23" s="41"/>
      <c r="F23" s="36">
        <v>17758</v>
      </c>
      <c r="G23" s="36"/>
    </row>
    <row r="24" spans="1:7" x14ac:dyDescent="0.2">
      <c r="A24" s="9" t="s">
        <v>17</v>
      </c>
      <c r="B24" s="10"/>
      <c r="C24" s="10"/>
      <c r="D24" s="10"/>
      <c r="E24" s="11"/>
      <c r="F24" s="6">
        <f>F25+F26+F27+F28+F29+F30+F31+F32</f>
        <v>241393</v>
      </c>
      <c r="G24" s="6"/>
    </row>
    <row r="25" spans="1:7" x14ac:dyDescent="0.2">
      <c r="A25" s="20" t="s">
        <v>51</v>
      </c>
      <c r="B25" s="21"/>
      <c r="C25" s="21"/>
      <c r="D25" s="21"/>
      <c r="E25" s="22"/>
      <c r="F25" s="18">
        <v>53420</v>
      </c>
      <c r="G25" s="19"/>
    </row>
    <row r="26" spans="1:7" x14ac:dyDescent="0.2">
      <c r="A26" s="20" t="s">
        <v>52</v>
      </c>
      <c r="B26" s="21"/>
      <c r="C26" s="21"/>
      <c r="D26" s="21"/>
      <c r="E26" s="22"/>
      <c r="F26" s="18">
        <v>31300</v>
      </c>
      <c r="G26" s="19"/>
    </row>
    <row r="27" spans="1:7" x14ac:dyDescent="0.2">
      <c r="A27" s="20" t="s">
        <v>53</v>
      </c>
      <c r="B27" s="21"/>
      <c r="C27" s="21"/>
      <c r="D27" s="21"/>
      <c r="E27" s="22"/>
      <c r="F27" s="18">
        <v>31300</v>
      </c>
      <c r="G27" s="19"/>
    </row>
    <row r="28" spans="1:7" x14ac:dyDescent="0.2">
      <c r="A28" s="20" t="s">
        <v>54</v>
      </c>
      <c r="B28" s="21"/>
      <c r="C28" s="21"/>
      <c r="D28" s="21"/>
      <c r="E28" s="22"/>
      <c r="F28" s="18">
        <v>31300</v>
      </c>
      <c r="G28" s="19"/>
    </row>
    <row r="29" spans="1:7" x14ac:dyDescent="0.2">
      <c r="A29" s="20" t="s">
        <v>55</v>
      </c>
      <c r="B29" s="21"/>
      <c r="C29" s="21"/>
      <c r="D29" s="21"/>
      <c r="E29" s="22"/>
      <c r="F29" s="18">
        <v>39470</v>
      </c>
      <c r="G29" s="19"/>
    </row>
    <row r="30" spans="1:7" x14ac:dyDescent="0.2">
      <c r="A30" s="20" t="s">
        <v>56</v>
      </c>
      <c r="B30" s="21"/>
      <c r="C30" s="21"/>
      <c r="D30" s="21"/>
      <c r="E30" s="22"/>
      <c r="F30" s="18">
        <v>39470</v>
      </c>
      <c r="G30" s="19"/>
    </row>
    <row r="31" spans="1:7" x14ac:dyDescent="0.2">
      <c r="A31" s="28" t="s">
        <v>57</v>
      </c>
      <c r="B31" s="42"/>
      <c r="C31" s="42"/>
      <c r="D31" s="42"/>
      <c r="E31" s="42"/>
      <c r="F31" s="36">
        <v>14733</v>
      </c>
      <c r="G31" s="36"/>
    </row>
    <row r="32" spans="1:7" x14ac:dyDescent="0.2">
      <c r="A32" s="12" t="s">
        <v>58</v>
      </c>
      <c r="B32" s="13"/>
      <c r="C32" s="13"/>
      <c r="D32" s="13"/>
      <c r="E32" s="14"/>
      <c r="F32" s="18">
        <v>400</v>
      </c>
      <c r="G32" s="19"/>
    </row>
    <row r="33" spans="1:7" x14ac:dyDescent="0.2">
      <c r="A33" s="9" t="s">
        <v>22</v>
      </c>
      <c r="B33" s="10"/>
      <c r="C33" s="10"/>
      <c r="D33" s="10"/>
      <c r="E33" s="11"/>
      <c r="F33" s="6">
        <v>0</v>
      </c>
      <c r="G33" s="6"/>
    </row>
    <row r="34" spans="1:7" x14ac:dyDescent="0.2">
      <c r="A34" s="9" t="s">
        <v>25</v>
      </c>
      <c r="B34" s="10"/>
      <c r="C34" s="10"/>
      <c r="D34" s="10"/>
      <c r="E34" s="11"/>
      <c r="F34" s="6">
        <f>F35</f>
        <v>7398</v>
      </c>
      <c r="G34" s="6"/>
    </row>
    <row r="35" spans="1:7" x14ac:dyDescent="0.2">
      <c r="A35" s="20" t="s">
        <v>59</v>
      </c>
      <c r="B35" s="21"/>
      <c r="C35" s="21"/>
      <c r="D35" s="21"/>
      <c r="E35" s="22"/>
      <c r="F35" s="18">
        <v>7398</v>
      </c>
      <c r="G35" s="19"/>
    </row>
    <row r="36" spans="1:7" x14ac:dyDescent="0.2">
      <c r="A36" s="9" t="s">
        <v>26</v>
      </c>
      <c r="B36" s="10"/>
      <c r="C36" s="10"/>
      <c r="D36" s="10"/>
      <c r="E36" s="11"/>
      <c r="F36" s="26">
        <v>0</v>
      </c>
      <c r="G36" s="27"/>
    </row>
    <row r="37" spans="1:7" x14ac:dyDescent="0.2">
      <c r="A37" s="9" t="s">
        <v>27</v>
      </c>
      <c r="B37" s="10"/>
      <c r="C37" s="10"/>
      <c r="D37" s="10"/>
      <c r="E37" s="11"/>
      <c r="F37" s="6">
        <v>0</v>
      </c>
      <c r="G37" s="6"/>
    </row>
    <row r="38" spans="1:7" x14ac:dyDescent="0.2">
      <c r="A38" s="9" t="s">
        <v>29</v>
      </c>
      <c r="B38" s="10"/>
      <c r="C38" s="10"/>
      <c r="D38" s="10"/>
      <c r="E38" s="11"/>
      <c r="F38" s="6">
        <f>F39+F40+F41+F42</f>
        <v>95078</v>
      </c>
      <c r="G38" s="6"/>
    </row>
    <row r="39" spans="1:7" x14ac:dyDescent="0.2">
      <c r="A39" s="42" t="s">
        <v>30</v>
      </c>
      <c r="B39" s="42"/>
      <c r="C39" s="42"/>
      <c r="D39" s="42"/>
      <c r="E39" s="42"/>
      <c r="F39" s="36">
        <v>3206</v>
      </c>
      <c r="G39" s="36"/>
    </row>
    <row r="40" spans="1:7" x14ac:dyDescent="0.2">
      <c r="A40" s="42" t="s">
        <v>31</v>
      </c>
      <c r="B40" s="42"/>
      <c r="C40" s="42"/>
      <c r="D40" s="42"/>
      <c r="E40" s="42"/>
      <c r="F40" s="36">
        <v>10642</v>
      </c>
      <c r="G40" s="36"/>
    </row>
    <row r="41" spans="1:7" x14ac:dyDescent="0.2">
      <c r="A41" s="42" t="s">
        <v>32</v>
      </c>
      <c r="B41" s="42"/>
      <c r="C41" s="42"/>
      <c r="D41" s="42"/>
      <c r="E41" s="42"/>
      <c r="F41" s="36">
        <v>31636</v>
      </c>
      <c r="G41" s="36"/>
    </row>
    <row r="42" spans="1:7" x14ac:dyDescent="0.2">
      <c r="A42" s="42" t="s">
        <v>60</v>
      </c>
      <c r="B42" s="42"/>
      <c r="C42" s="42"/>
      <c r="D42" s="42"/>
      <c r="E42" s="42"/>
      <c r="F42" s="36">
        <v>49594</v>
      </c>
      <c r="G42" s="36"/>
    </row>
    <row r="43" spans="1:7" x14ac:dyDescent="0.2">
      <c r="A43" s="9" t="s">
        <v>34</v>
      </c>
      <c r="B43" s="10"/>
      <c r="C43" s="10"/>
      <c r="D43" s="10"/>
      <c r="E43" s="11"/>
      <c r="F43" s="6">
        <f>F44+F45</f>
        <v>70305</v>
      </c>
      <c r="G43" s="6"/>
    </row>
    <row r="44" spans="1:7" ht="12.75" customHeight="1" x14ac:dyDescent="0.2">
      <c r="A44" s="39" t="s">
        <v>35</v>
      </c>
      <c r="B44" s="40"/>
      <c r="C44" s="40"/>
      <c r="D44" s="40"/>
      <c r="E44" s="41"/>
      <c r="F44" s="36">
        <v>44008</v>
      </c>
      <c r="G44" s="36"/>
    </row>
    <row r="45" spans="1:7" ht="12.75" customHeight="1" x14ac:dyDescent="0.2">
      <c r="A45" s="39" t="s">
        <v>61</v>
      </c>
      <c r="B45" s="40"/>
      <c r="C45" s="40"/>
      <c r="D45" s="40"/>
      <c r="E45" s="41"/>
      <c r="F45" s="37">
        <v>26297</v>
      </c>
      <c r="G45" s="38"/>
    </row>
    <row r="46" spans="1:7" x14ac:dyDescent="0.2">
      <c r="A46" s="9" t="s">
        <v>37</v>
      </c>
      <c r="B46" s="43"/>
      <c r="C46" s="43"/>
      <c r="D46" s="43"/>
      <c r="E46" s="44"/>
      <c r="F46" s="6">
        <f>F47+F48+F49</f>
        <v>24857</v>
      </c>
      <c r="G46" s="6"/>
    </row>
    <row r="47" spans="1:7" x14ac:dyDescent="0.2">
      <c r="A47" s="42" t="s">
        <v>38</v>
      </c>
      <c r="B47" s="42"/>
      <c r="C47" s="42"/>
      <c r="D47" s="42"/>
      <c r="E47" s="42"/>
      <c r="F47" s="36">
        <v>15717</v>
      </c>
      <c r="G47" s="36"/>
    </row>
    <row r="48" spans="1:7" x14ac:dyDescent="0.2">
      <c r="A48" s="12" t="s">
        <v>62</v>
      </c>
      <c r="B48" s="13"/>
      <c r="C48" s="13"/>
      <c r="D48" s="13"/>
      <c r="E48" s="14"/>
      <c r="F48" s="37">
        <v>8470</v>
      </c>
      <c r="G48" s="38"/>
    </row>
    <row r="49" spans="1:7" x14ac:dyDescent="0.2">
      <c r="A49" s="12" t="s">
        <v>63</v>
      </c>
      <c r="B49" s="13"/>
      <c r="C49" s="13"/>
      <c r="D49" s="13"/>
      <c r="E49" s="14"/>
      <c r="F49" s="37">
        <v>670</v>
      </c>
      <c r="G49" s="38"/>
    </row>
    <row r="50" spans="1:7" x14ac:dyDescent="0.2">
      <c r="A50" s="9" t="s">
        <v>40</v>
      </c>
      <c r="B50" s="10"/>
      <c r="C50" s="10"/>
      <c r="D50" s="10"/>
      <c r="E50" s="11"/>
      <c r="F50" s="6">
        <v>0</v>
      </c>
      <c r="G50" s="6"/>
    </row>
    <row r="51" spans="1:7" x14ac:dyDescent="0.2">
      <c r="A51" s="9" t="s">
        <v>41</v>
      </c>
      <c r="B51" s="10"/>
      <c r="C51" s="10"/>
      <c r="D51" s="10"/>
      <c r="E51" s="11"/>
      <c r="F51" s="6">
        <f>F10+F13+F16+F18+F22+F24+F34+F38+F43+F46</f>
        <v>684370</v>
      </c>
      <c r="G51" s="6"/>
    </row>
    <row r="52" spans="1:7" x14ac:dyDescent="0.2">
      <c r="A52" s="9" t="s">
        <v>64</v>
      </c>
      <c r="B52" s="10"/>
      <c r="C52" s="10"/>
      <c r="D52" s="10"/>
      <c r="E52" s="11"/>
      <c r="F52" s="6">
        <f>F6+F8-F51</f>
        <v>410428</v>
      </c>
      <c r="G52" s="6"/>
    </row>
  </sheetData>
  <mergeCells count="95">
    <mergeCell ref="A51:E51"/>
    <mergeCell ref="F51:G51"/>
    <mergeCell ref="A52:E52"/>
    <mergeCell ref="F52:G52"/>
    <mergeCell ref="A48:E48"/>
    <mergeCell ref="F48:G48"/>
    <mergeCell ref="A49:E49"/>
    <mergeCell ref="F49:G49"/>
    <mergeCell ref="A50:E50"/>
    <mergeCell ref="F50:G50"/>
    <mergeCell ref="A45:E45"/>
    <mergeCell ref="F45:G45"/>
    <mergeCell ref="A46:E46"/>
    <mergeCell ref="F46:G46"/>
    <mergeCell ref="A47:E47"/>
    <mergeCell ref="F47:G47"/>
    <mergeCell ref="A42:E42"/>
    <mergeCell ref="F42:G42"/>
    <mergeCell ref="A43:E43"/>
    <mergeCell ref="F43:G43"/>
    <mergeCell ref="A44:E44"/>
    <mergeCell ref="F44:G44"/>
    <mergeCell ref="A39:E39"/>
    <mergeCell ref="F39:G39"/>
    <mergeCell ref="A40:E40"/>
    <mergeCell ref="F40:G40"/>
    <mergeCell ref="A41:E41"/>
    <mergeCell ref="F41:G41"/>
    <mergeCell ref="A36:E36"/>
    <mergeCell ref="F36:G36"/>
    <mergeCell ref="A37:E37"/>
    <mergeCell ref="F37:G37"/>
    <mergeCell ref="A38:E38"/>
    <mergeCell ref="F38:G38"/>
    <mergeCell ref="A33:E33"/>
    <mergeCell ref="F33:G33"/>
    <mergeCell ref="A34:E34"/>
    <mergeCell ref="F34:G34"/>
    <mergeCell ref="A35:E35"/>
    <mergeCell ref="F35:G35"/>
    <mergeCell ref="A30:E30"/>
    <mergeCell ref="F30:G30"/>
    <mergeCell ref="A31:E31"/>
    <mergeCell ref="F31:G31"/>
    <mergeCell ref="A32:E32"/>
    <mergeCell ref="F32:G32"/>
    <mergeCell ref="A27:E27"/>
    <mergeCell ref="F27:G27"/>
    <mergeCell ref="A28:E28"/>
    <mergeCell ref="F28:G28"/>
    <mergeCell ref="A29:E29"/>
    <mergeCell ref="F29:G29"/>
    <mergeCell ref="A24:E24"/>
    <mergeCell ref="F24:G24"/>
    <mergeCell ref="A25:E25"/>
    <mergeCell ref="F25:G25"/>
    <mergeCell ref="A26:E26"/>
    <mergeCell ref="F26:G26"/>
    <mergeCell ref="A21:E21"/>
    <mergeCell ref="F21:G21"/>
    <mergeCell ref="A22:E22"/>
    <mergeCell ref="F22:G22"/>
    <mergeCell ref="A23:E23"/>
    <mergeCell ref="F23:G23"/>
    <mergeCell ref="A18:E18"/>
    <mergeCell ref="F18:G18"/>
    <mergeCell ref="A19:E19"/>
    <mergeCell ref="F19:G19"/>
    <mergeCell ref="A20:E20"/>
    <mergeCell ref="F20:G20"/>
    <mergeCell ref="A15:E15"/>
    <mergeCell ref="F15:G15"/>
    <mergeCell ref="A16:E16"/>
    <mergeCell ref="F16:G16"/>
    <mergeCell ref="A17:E17"/>
    <mergeCell ref="F17:G17"/>
    <mergeCell ref="A12:E12"/>
    <mergeCell ref="F12:G12"/>
    <mergeCell ref="A13:E13"/>
    <mergeCell ref="F13:G13"/>
    <mergeCell ref="A14:E14"/>
    <mergeCell ref="F14:G14"/>
    <mergeCell ref="A9:E9"/>
    <mergeCell ref="F9:G9"/>
    <mergeCell ref="A10:E10"/>
    <mergeCell ref="F10:G10"/>
    <mergeCell ref="A11:E11"/>
    <mergeCell ref="F11:G11"/>
    <mergeCell ref="A1:G4"/>
    <mergeCell ref="A6:E6"/>
    <mergeCell ref="F6:G6"/>
    <mergeCell ref="A7:E7"/>
    <mergeCell ref="F7:G7"/>
    <mergeCell ref="A8:E8"/>
    <mergeCell ref="F8:G8"/>
  </mergeCells>
  <pageMargins left="0.75" right="0.31" top="0.17" bottom="0.21" header="0.17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начальное 1кв.</vt:lpstr>
      <vt:lpstr>старшее 1кв.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2022-04-27T03:08:36Z</dcterms:created>
  <dcterms:modified xsi:type="dcterms:W3CDTF">2022-04-27T03:09:12Z</dcterms:modified>
</cp:coreProperties>
</file>